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23655" windowHeight="9705"/>
  </bookViews>
  <sheets>
    <sheet name="мэдээ " sheetId="1" r:id="rId1"/>
    <sheet name="өглөг авлага" sheetId="2" r:id="rId2"/>
  </sheets>
  <calcPr calcId="124519"/>
</workbook>
</file>

<file path=xl/calcChain.xml><?xml version="1.0" encoding="utf-8"?>
<calcChain xmlns="http://schemas.openxmlformats.org/spreadsheetml/2006/main">
  <c r="I7" i="2"/>
  <c r="I6"/>
  <c r="E87" i="1"/>
  <c r="E86"/>
  <c r="D85"/>
  <c r="C85"/>
  <c r="E82"/>
  <c r="E81"/>
  <c r="E80"/>
  <c r="E79"/>
  <c r="E78"/>
  <c r="D77"/>
  <c r="D76" s="1"/>
  <c r="C77"/>
  <c r="C76" s="1"/>
  <c r="E75"/>
  <c r="E74"/>
  <c r="D73"/>
  <c r="D72" s="1"/>
  <c r="C73"/>
  <c r="E71"/>
  <c r="E70"/>
  <c r="E69"/>
  <c r="E68"/>
  <c r="E67"/>
  <c r="E66"/>
  <c r="E65"/>
  <c r="E64"/>
  <c r="E63"/>
  <c r="D62"/>
  <c r="C62"/>
  <c r="E61"/>
  <c r="D60"/>
  <c r="C60"/>
  <c r="D59"/>
  <c r="D55" s="1"/>
  <c r="C59"/>
  <c r="E58"/>
  <c r="E57"/>
  <c r="E56"/>
  <c r="E54"/>
  <c r="E53"/>
  <c r="E52"/>
  <c r="D51"/>
  <c r="C51"/>
  <c r="E50"/>
  <c r="E49"/>
  <c r="E48"/>
  <c r="E47"/>
  <c r="E46"/>
  <c r="D45"/>
  <c r="C45"/>
  <c r="E44"/>
  <c r="E43"/>
  <c r="E42"/>
  <c r="E41"/>
  <c r="D40"/>
  <c r="C40"/>
  <c r="E39"/>
  <c r="E38"/>
  <c r="E37"/>
  <c r="E36"/>
  <c r="E35"/>
  <c r="D34"/>
  <c r="C34"/>
  <c r="E33"/>
  <c r="E32"/>
  <c r="E31"/>
  <c r="E30"/>
  <c r="D29"/>
  <c r="C29"/>
  <c r="D24"/>
  <c r="C24"/>
  <c r="E24" s="1"/>
  <c r="E23"/>
  <c r="E22"/>
  <c r="E21"/>
  <c r="E20"/>
  <c r="E19"/>
  <c r="E18"/>
  <c r="E17"/>
  <c r="E16"/>
  <c r="E15"/>
  <c r="E14"/>
  <c r="E13"/>
  <c r="E12"/>
  <c r="E11"/>
  <c r="E10"/>
  <c r="E9"/>
  <c r="E8"/>
  <c r="D7"/>
  <c r="C7"/>
  <c r="I8" i="2" l="1"/>
  <c r="E29" i="1"/>
  <c r="E40"/>
  <c r="E77"/>
  <c r="E62"/>
  <c r="E85"/>
  <c r="E60"/>
  <c r="E73"/>
  <c r="E76"/>
  <c r="E7"/>
  <c r="E34"/>
  <c r="E45"/>
  <c r="E51"/>
  <c r="C55"/>
  <c r="E59"/>
  <c r="C72"/>
  <c r="D28"/>
  <c r="D27" l="1"/>
  <c r="E55"/>
  <c r="C28"/>
  <c r="E72"/>
  <c r="D26" l="1"/>
  <c r="C27"/>
  <c r="E28"/>
  <c r="D25" l="1"/>
  <c r="D84"/>
  <c r="E27"/>
  <c r="C26"/>
  <c r="E26" l="1"/>
  <c r="C25"/>
  <c r="C84"/>
  <c r="E25" l="1"/>
</calcChain>
</file>

<file path=xl/sharedStrings.xml><?xml version="1.0" encoding="utf-8"?>
<sst xmlns="http://schemas.openxmlformats.org/spreadsheetml/2006/main" count="112" uniqueCount="108">
  <si>
    <t>2020 оны 10-р сарын 01-ны өдөр</t>
  </si>
  <si>
    <t>Үзүүлэлт</t>
  </si>
  <si>
    <t>Эдийн засгийн ангилал</t>
  </si>
  <si>
    <t>1. /ЭМГ/</t>
  </si>
  <si>
    <t>Дансы дугаар /100090020001</t>
  </si>
  <si>
    <t>Төлөвлөгөө</t>
  </si>
  <si>
    <t>Гүйцэтгэл</t>
  </si>
  <si>
    <t>Зөрүү</t>
  </si>
  <si>
    <t>Мөнгөн хөрөнгийн эхний үлдэгдэл</t>
  </si>
  <si>
    <t xml:space="preserve">НИЙТ ОРЛОГО
</t>
  </si>
  <si>
    <t>Касс</t>
  </si>
  <si>
    <t>Замд яваа</t>
  </si>
  <si>
    <t>Урьд оны үлдэгдэлээс санхүүжих</t>
  </si>
  <si>
    <t>Татан төвлөрүүлэлт</t>
  </si>
  <si>
    <t>Жижиг мөнгөн сан</t>
  </si>
  <si>
    <t>Даатгалын төлбөр</t>
  </si>
  <si>
    <t>Тендерийн орлого</t>
  </si>
  <si>
    <t>Орлого төвлөрүүлэлт</t>
  </si>
  <si>
    <t>Нэр, данс зөрүү</t>
  </si>
  <si>
    <t>Касс дах МХ С1</t>
  </si>
  <si>
    <t>Замд яваа МХ С1</t>
  </si>
  <si>
    <t>Төсөв байгууллагын өөрийн орлого /үндсэн/ 71602/80101/0000/</t>
  </si>
  <si>
    <t>Төсөв байгууллагын өөрийн орлого /үндсэн/ 71602/81601/0000/</t>
  </si>
  <si>
    <t>Төсөв байгууллагын өөрийн орлого /туслах/ 71602/80101/0000/</t>
  </si>
  <si>
    <t>Эрүүл мэндийн даатгалын санхүүжилт 71602/81601/0000/</t>
  </si>
  <si>
    <t>0204 Төсвөөс санхүүжих</t>
  </si>
  <si>
    <t>0211 НИЙТ ЗАРЛАГА ба ЦЭВЭР ЗЭЭЛИЙН ДҮН</t>
  </si>
  <si>
    <t>0212 НИЙТ ЗАРЛАГА</t>
  </si>
  <si>
    <t>0213 УРСГАЛ ЗАРДАЛ</t>
  </si>
  <si>
    <t>0214 БАРАА, АЖИЛ ҮЙЛЧИЛГЭЭНИЙ ЗАРДАЛ</t>
  </si>
  <si>
    <t>0215 Цалин хөлс болон нэмэгдэл урамшил</t>
  </si>
  <si>
    <t>0216 Үндсэн цалин</t>
  </si>
  <si>
    <t>0217 Нэмэгдэл</t>
  </si>
  <si>
    <t>0218 Унаа хоолны хөнгөлөлт</t>
  </si>
  <si>
    <t>0219 Урамшуулал</t>
  </si>
  <si>
    <t>0221 Ажил олгогчоос нийгмийн даатгалд төлөх шимтгэл</t>
  </si>
  <si>
    <t>0222 Тэтгэврийн даатгал</t>
  </si>
  <si>
    <t>0223 Тэтгэмжийн даатгал</t>
  </si>
  <si>
    <t>0224 ҮОМШӨ-ний даатгал</t>
  </si>
  <si>
    <t>0225 Ажилгүйдлийн даатгал</t>
  </si>
  <si>
    <t>0226 Эрүүл мэндийн даатгал</t>
  </si>
  <si>
    <t>0227 Байр ашиглалттай холбоотой тогтмол зардал</t>
  </si>
  <si>
    <t>0228 Гэрэл, цахилгаан</t>
  </si>
  <si>
    <t>0229 Түлш, халаалт</t>
  </si>
  <si>
    <t>0230 Цэвэр, бохир ус</t>
  </si>
  <si>
    <t>Байрны түрээс</t>
  </si>
  <si>
    <t>0232 Хангамж, бараа материалын зардал</t>
  </si>
  <si>
    <t>0233 Бичиг хэрэг</t>
  </si>
  <si>
    <t>0234 Тээвэр, шатахуун</t>
  </si>
  <si>
    <t>0235 Шуудан, холбоо, интернэтийн төлбөр</t>
  </si>
  <si>
    <t>0237 Хог хаягдал зайлуулах, хортон мэрэгчдийн устгал, ариутгал</t>
  </si>
  <si>
    <t>0238 Бага үнэтэй, түргэн элэгдэх, ахуйн эд зүйлс</t>
  </si>
  <si>
    <t>0239 Нормативт зардал</t>
  </si>
  <si>
    <t>0240 Эм, бэлдмэл, эмнэлгийн хэрэгсэл</t>
  </si>
  <si>
    <t>0241 Хоол, хүнс</t>
  </si>
  <si>
    <t>0242 Нормын хувцас, зөөлөн эдлэл</t>
  </si>
  <si>
    <t>0243 Эд хогшил, урсгал засварын зардал</t>
  </si>
  <si>
    <t>0244 Багаж, техник, хэрэгсэл</t>
  </si>
  <si>
    <t>0245 Тавилга</t>
  </si>
  <si>
    <t>0246 Хөдөлмөр хамгааллын хэрэглэл</t>
  </si>
  <si>
    <t>0247 Урсгал засвар</t>
  </si>
  <si>
    <t>0248 Томилолт, зочны зардал</t>
  </si>
  <si>
    <t>0250 Дотоод албан томилолт</t>
  </si>
  <si>
    <t>0252 Бусдаар гүйцэтгүүлсэн ажил, үйлчилгээний төлбөр, хураамж</t>
  </si>
  <si>
    <t>0253 Бусдаар гүйцэтгүүлсэн бусад нийтлэг ажил үйлчилгээний төлбөр хураамж</t>
  </si>
  <si>
    <t>0254 Аудит, баталгаажуулалт, зэрэглэл тогтоох</t>
  </si>
  <si>
    <t>0255 Даатгалын үйлчилгээ</t>
  </si>
  <si>
    <t>0256 Тээврийн хэрэгслийн татвар</t>
  </si>
  <si>
    <t>0257 Тээврийн хэрэгслийн оношлогоо</t>
  </si>
  <si>
    <t>0258 Мэдээлэл технологийн үйлчилгээ</t>
  </si>
  <si>
    <t>0259 Газрын төлбөр</t>
  </si>
  <si>
    <t>0260 Банк санхүүгийн байгууллагын үйлчилгээний хураамж</t>
  </si>
  <si>
    <t>0261 Улсын мэдээллийн маягт хэвлэх, бэлтгэх</t>
  </si>
  <si>
    <t>0262 Бараа үйлчилгээний бусад зардал</t>
  </si>
  <si>
    <t>0263 Бараа үйлчилгээний бусад зардал</t>
  </si>
  <si>
    <t>0264 Хичээл үйлдвэрлэлийн дадлага хийх</t>
  </si>
  <si>
    <t>0271 УРСГАЛ ШИЛЖҮҮЛЭГ</t>
  </si>
  <si>
    <t>0280 Бусад урсгал шилжүүлэг</t>
  </si>
  <si>
    <t>0286 Тэтгэвэрт гарахад олгох нэг удаагийн мөнгөн тэтгэмж</t>
  </si>
  <si>
    <t>0287 Хөдөө орон нутагт тогтвор суурьшилтай ажиллахад олгодог мөнгөн тэтгэмж</t>
  </si>
  <si>
    <t>0288 Нэг удаагийн тэтгэмж, шагнал урамшуулал</t>
  </si>
  <si>
    <t>0300 ТЭНЦВЭРЖҮҮЛСЭН НИЙТ ТЭНЦЭЛ</t>
  </si>
  <si>
    <t>0301 АЛДАГДЛЫГ САНХҮҮЖҮҮЛЭХ ЭХ ҮҮСВЭР</t>
  </si>
  <si>
    <t>Мөнгөн кассын үлдэгдэл</t>
  </si>
  <si>
    <t>0342 Мөнгөн хөрөнгийн эцсийн үлдэгдэл</t>
  </si>
  <si>
    <t>АЖИЛЧДЫН ТОО</t>
  </si>
  <si>
    <t>Удирдах</t>
  </si>
  <si>
    <t>Гүйцэтгэх</t>
  </si>
  <si>
    <t>Үйлчлэх</t>
  </si>
  <si>
    <t xml:space="preserve">                     ЭМГ-ын дарга                                        Ч.Дэмчигсүрэн</t>
  </si>
  <si>
    <t xml:space="preserve">                     ЭМГ-ын ерөнхий санхүүч                         Д.Чимэддолгор                      </t>
  </si>
  <si>
    <t xml:space="preserve">       ЭМГ-ын 2020 оны 09-Р САРЫН ТӨСВИЙН ГҮЙЦЭТГЭЛИЙН МЭДЭЭ</t>
  </si>
  <si>
    <t>2020 оны 09 сарын авлага, өглөгийн мэдээ</t>
  </si>
  <si>
    <t>Аймгийн нэр</t>
  </si>
  <si>
    <t>Байгууллагын нэр</t>
  </si>
  <si>
    <t>Байгууллагын дансны дугаар</t>
  </si>
  <si>
    <t xml:space="preserve">Хөтөлбөр кодоор </t>
  </si>
  <si>
    <t xml:space="preserve">Зориулалт кодоор </t>
  </si>
  <si>
    <t>Эдийн засгийн ангилал кодоор</t>
  </si>
  <si>
    <t>Авлага өглөгийн эхний үлдэгдэл</t>
  </si>
  <si>
    <t>Авлага, өглөгийн /+/, бууралт /-/</t>
  </si>
  <si>
    <t>Авлага өглөгийн эцсийн үлдэгдэл</t>
  </si>
  <si>
    <t>Тайлбар</t>
  </si>
  <si>
    <t>Өглөг</t>
  </si>
  <si>
    <t xml:space="preserve">Завхан </t>
  </si>
  <si>
    <t>Авлага</t>
  </si>
  <si>
    <t>ЭМГ</t>
  </si>
  <si>
    <t>Завхан авлага дүн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</si>
</sst>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12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9" fontId="3" fillId="4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 wrapText="1"/>
    </xf>
    <xf numFmtId="43" fontId="4" fillId="0" borderId="4" xfId="1" applyFont="1" applyFill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4" fontId="4" fillId="0" borderId="4" xfId="0" applyNumberFormat="1" applyFont="1" applyBorder="1" applyAlignment="1">
      <alignment horizontal="right" vertical="center" wrapText="1"/>
    </xf>
    <xf numFmtId="3" fontId="4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4" fontId="4" fillId="0" borderId="4" xfId="0" applyNumberFormat="1" applyFont="1" applyBorder="1" applyAlignment="1">
      <alignment vertical="center" wrapText="1"/>
    </xf>
    <xf numFmtId="4" fontId="12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4" fontId="4" fillId="6" borderId="4" xfId="0" applyNumberFormat="1" applyFont="1" applyFill="1" applyBorder="1" applyAlignment="1">
      <alignment horizontal="right" vertical="center" wrapText="1"/>
    </xf>
    <xf numFmtId="4" fontId="4" fillId="7" borderId="4" xfId="0" applyNumberFormat="1" applyFont="1" applyFill="1" applyBorder="1" applyAlignment="1">
      <alignment horizontal="right" vertical="center" wrapText="1"/>
    </xf>
    <xf numFmtId="43" fontId="4" fillId="0" borderId="4" xfId="1" applyFont="1" applyBorder="1" applyAlignment="1">
      <alignment horizontal="right" vertical="center" wrapText="1"/>
    </xf>
    <xf numFmtId="4" fontId="10" fillId="7" borderId="4" xfId="0" applyNumberFormat="1" applyFont="1" applyFill="1" applyBorder="1" applyAlignment="1">
      <alignment horizontal="right" vertical="center" wrapText="1"/>
    </xf>
    <xf numFmtId="3" fontId="10" fillId="0" borderId="4" xfId="0" applyNumberFormat="1" applyFont="1" applyBorder="1" applyAlignment="1">
      <alignment horizontal="right" vertical="center" wrapText="1"/>
    </xf>
    <xf numFmtId="0" fontId="11" fillId="0" borderId="4" xfId="0" applyFont="1" applyBorder="1" applyAlignment="1">
      <alignment horizontal="right" vertical="center" wrapText="1"/>
    </xf>
    <xf numFmtId="0" fontId="4" fillId="7" borderId="4" xfId="0" applyFont="1" applyFill="1" applyBorder="1" applyAlignment="1">
      <alignment vertical="center" wrapText="1"/>
    </xf>
    <xf numFmtId="4" fontId="10" fillId="6" borderId="4" xfId="0" applyNumberFormat="1" applyFont="1" applyFill="1" applyBorder="1" applyAlignment="1">
      <alignment horizontal="right" vertical="center" wrapText="1"/>
    </xf>
    <xf numFmtId="4" fontId="13" fillId="0" borderId="4" xfId="0" applyNumberFormat="1" applyFont="1" applyBorder="1" applyAlignment="1">
      <alignment horizontal="right" vertical="center" wrapText="1"/>
    </xf>
    <xf numFmtId="0" fontId="9" fillId="8" borderId="4" xfId="0" applyFont="1" applyFill="1" applyBorder="1" applyAlignment="1">
      <alignment vertical="center" wrapText="1"/>
    </xf>
    <xf numFmtId="0" fontId="9" fillId="8" borderId="4" xfId="0" applyFont="1" applyFill="1" applyBorder="1" applyAlignment="1">
      <alignment horizontal="center" vertical="center" wrapText="1"/>
    </xf>
    <xf numFmtId="4" fontId="4" fillId="8" borderId="4" xfId="0" applyNumberFormat="1" applyFont="1" applyFill="1" applyBorder="1" applyAlignment="1">
      <alignment horizontal="right" vertical="center" wrapText="1"/>
    </xf>
    <xf numFmtId="3" fontId="4" fillId="8" borderId="4" xfId="0" applyNumberFormat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5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1" fontId="18" fillId="2" borderId="4" xfId="1" applyNumberFormat="1" applyFont="1" applyFill="1" applyBorder="1" applyAlignment="1">
      <alignment horizontal="center" vertical="center" wrapText="1"/>
    </xf>
    <xf numFmtId="43" fontId="12" fillId="2" borderId="4" xfId="1" applyFont="1" applyFill="1" applyBorder="1" applyAlignment="1">
      <alignment horizontal="center" vertical="center" wrapText="1"/>
    </xf>
    <xf numFmtId="43" fontId="12" fillId="5" borderId="4" xfId="1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1" fontId="10" fillId="2" borderId="4" xfId="0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horizontal="right" vertical="center" wrapText="1"/>
    </xf>
    <xf numFmtId="43" fontId="10" fillId="2" borderId="4" xfId="1" applyFont="1" applyFill="1" applyBorder="1" applyAlignment="1">
      <alignment vertical="center" wrapText="1"/>
    </xf>
    <xf numFmtId="0" fontId="6" fillId="9" borderId="4" xfId="0" applyFont="1" applyFill="1" applyBorder="1" applyAlignment="1">
      <alignment horizontal="center" vertical="center"/>
    </xf>
    <xf numFmtId="43" fontId="6" fillId="9" borderId="4" xfId="1" applyFont="1" applyFill="1" applyBorder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1" fontId="10" fillId="2" borderId="4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vertical="center"/>
    </xf>
    <xf numFmtId="43" fontId="10" fillId="2" borderId="4" xfId="1" applyFont="1" applyFill="1" applyBorder="1" applyAlignment="1">
      <alignment vertical="center"/>
    </xf>
    <xf numFmtId="43" fontId="10" fillId="8" borderId="4" xfId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/>
    </xf>
    <xf numFmtId="43" fontId="6" fillId="0" borderId="0" xfId="1" applyFont="1" applyAlignment="1">
      <alignment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workbookViewId="0">
      <selection activeCell="N20" sqref="N20"/>
    </sheetView>
  </sheetViews>
  <sheetFormatPr defaultColWidth="9.140625" defaultRowHeight="14.25"/>
  <cols>
    <col min="1" max="1" width="33.28515625" style="3" customWidth="1"/>
    <col min="2" max="2" width="8.7109375" style="51" customWidth="1"/>
    <col min="3" max="3" width="13.140625" style="3" customWidth="1"/>
    <col min="4" max="4" width="12.7109375" style="3" bestFit="1" customWidth="1"/>
    <col min="5" max="5" width="10.140625" style="3" customWidth="1"/>
    <col min="6" max="16384" width="9.140625" style="3"/>
  </cols>
  <sheetData>
    <row r="1" spans="1:5" ht="31.5" customHeight="1">
      <c r="A1" s="1" t="s">
        <v>91</v>
      </c>
      <c r="B1" s="2"/>
      <c r="C1" s="2"/>
      <c r="D1" s="2"/>
      <c r="E1" s="2"/>
    </row>
    <row r="2" spans="1:5" ht="15" customHeight="1">
      <c r="A2" s="4" t="s">
        <v>0</v>
      </c>
      <c r="B2" s="5"/>
      <c r="C2" s="5"/>
      <c r="D2" s="6"/>
      <c r="E2" s="7"/>
    </row>
    <row r="3" spans="1:5" ht="15.75" customHeight="1">
      <c r="A3" s="8" t="s">
        <v>1</v>
      </c>
      <c r="B3" s="9" t="s">
        <v>2</v>
      </c>
      <c r="C3" s="10" t="s">
        <v>3</v>
      </c>
      <c r="D3" s="10"/>
      <c r="E3" s="10"/>
    </row>
    <row r="4" spans="1:5" ht="16.5" customHeight="1">
      <c r="A4" s="11"/>
      <c r="B4" s="12"/>
      <c r="C4" s="13" t="s">
        <v>4</v>
      </c>
      <c r="D4" s="13"/>
      <c r="E4" s="13"/>
    </row>
    <row r="5" spans="1:5" ht="14.25" customHeight="1">
      <c r="A5" s="14"/>
      <c r="B5" s="15"/>
      <c r="C5" s="16" t="s">
        <v>5</v>
      </c>
      <c r="D5" s="16" t="s">
        <v>6</v>
      </c>
      <c r="E5" s="16" t="s">
        <v>7</v>
      </c>
    </row>
    <row r="6" spans="1:5" ht="17.25" customHeight="1">
      <c r="A6" s="17" t="s">
        <v>8</v>
      </c>
      <c r="B6" s="18"/>
      <c r="C6" s="19"/>
      <c r="D6" s="19"/>
      <c r="E6" s="19"/>
    </row>
    <row r="7" spans="1:5" ht="23.25" customHeight="1">
      <c r="A7" s="17" t="s">
        <v>9</v>
      </c>
      <c r="B7" s="20"/>
      <c r="C7" s="23">
        <f>SUM(C8:C24)</f>
        <v>1665180700</v>
      </c>
      <c r="D7" s="23">
        <f>SUM(D8:D24)</f>
        <v>1665180700</v>
      </c>
      <c r="E7" s="22">
        <f>C7-D7</f>
        <v>0</v>
      </c>
    </row>
    <row r="8" spans="1:5" ht="1.5" hidden="1" customHeight="1">
      <c r="A8" s="25" t="s">
        <v>10</v>
      </c>
      <c r="B8" s="18"/>
      <c r="C8" s="26"/>
      <c r="D8" s="26"/>
      <c r="E8" s="22">
        <f t="shared" ref="E8:E71" si="0">C8-D8</f>
        <v>0</v>
      </c>
    </row>
    <row r="9" spans="1:5" hidden="1">
      <c r="A9" s="25" t="s">
        <v>11</v>
      </c>
      <c r="B9" s="18"/>
      <c r="C9" s="26"/>
      <c r="D9" s="26"/>
      <c r="E9" s="22">
        <f t="shared" si="0"/>
        <v>0</v>
      </c>
    </row>
    <row r="10" spans="1:5" hidden="1">
      <c r="A10" s="25" t="s">
        <v>12</v>
      </c>
      <c r="B10" s="18"/>
      <c r="C10" s="26"/>
      <c r="D10" s="26"/>
      <c r="E10" s="22">
        <f t="shared" si="0"/>
        <v>0</v>
      </c>
    </row>
    <row r="11" spans="1:5" hidden="1">
      <c r="A11" s="25" t="s">
        <v>13</v>
      </c>
      <c r="B11" s="18">
        <v>261090</v>
      </c>
      <c r="C11" s="26"/>
      <c r="D11" s="26"/>
      <c r="E11" s="22">
        <f t="shared" si="0"/>
        <v>0</v>
      </c>
    </row>
    <row r="12" spans="1:5" hidden="1">
      <c r="A12" s="25" t="s">
        <v>14</v>
      </c>
      <c r="B12" s="18">
        <v>299990</v>
      </c>
      <c r="C12" s="26"/>
      <c r="D12" s="26"/>
      <c r="E12" s="22">
        <f t="shared" si="0"/>
        <v>0</v>
      </c>
    </row>
    <row r="13" spans="1:5" hidden="1">
      <c r="A13" s="25" t="s">
        <v>15</v>
      </c>
      <c r="B13" s="27">
        <v>300002</v>
      </c>
      <c r="C13" s="26"/>
      <c r="D13" s="26"/>
      <c r="E13" s="22">
        <f t="shared" si="0"/>
        <v>0</v>
      </c>
    </row>
    <row r="14" spans="1:5" hidden="1">
      <c r="A14" s="25" t="s">
        <v>16</v>
      </c>
      <c r="B14" s="27">
        <v>300004</v>
      </c>
      <c r="C14" s="26"/>
      <c r="D14" s="26"/>
      <c r="E14" s="22">
        <f t="shared" si="0"/>
        <v>0</v>
      </c>
    </row>
    <row r="15" spans="1:5" hidden="1">
      <c r="A15" s="25" t="s">
        <v>17</v>
      </c>
      <c r="B15" s="27">
        <v>300011</v>
      </c>
      <c r="C15" s="26"/>
      <c r="D15" s="26"/>
      <c r="E15" s="22">
        <f t="shared" si="0"/>
        <v>0</v>
      </c>
    </row>
    <row r="16" spans="1:5">
      <c r="A16" s="25" t="s">
        <v>18</v>
      </c>
      <c r="B16" s="27">
        <v>300015</v>
      </c>
      <c r="C16" s="26"/>
      <c r="D16" s="26"/>
      <c r="E16" s="22">
        <f t="shared" si="0"/>
        <v>0</v>
      </c>
    </row>
    <row r="17" spans="1:5" hidden="1">
      <c r="A17" s="25" t="s">
        <v>19</v>
      </c>
      <c r="B17" s="27"/>
      <c r="C17" s="26"/>
      <c r="D17" s="26"/>
      <c r="E17" s="22">
        <f t="shared" si="0"/>
        <v>0</v>
      </c>
    </row>
    <row r="18" spans="1:5" hidden="1">
      <c r="A18" s="25" t="s">
        <v>20</v>
      </c>
      <c r="B18" s="27"/>
      <c r="C18" s="26"/>
      <c r="D18" s="26"/>
      <c r="E18" s="22">
        <f t="shared" si="0"/>
        <v>0</v>
      </c>
    </row>
    <row r="19" spans="1:5" ht="25.5" hidden="1">
      <c r="A19" s="25" t="s">
        <v>21</v>
      </c>
      <c r="B19" s="27">
        <v>120004</v>
      </c>
      <c r="C19" s="26"/>
      <c r="D19" s="26"/>
      <c r="E19" s="22">
        <f t="shared" si="0"/>
        <v>0</v>
      </c>
    </row>
    <row r="20" spans="1:5" ht="27.75" customHeight="1">
      <c r="A20" s="25" t="s">
        <v>22</v>
      </c>
      <c r="B20" s="27">
        <v>120004</v>
      </c>
      <c r="C20" s="26"/>
      <c r="D20" s="26"/>
      <c r="E20" s="22">
        <f t="shared" si="0"/>
        <v>0</v>
      </c>
    </row>
    <row r="21" spans="1:5" ht="26.25" customHeight="1">
      <c r="A21" s="25" t="s">
        <v>23</v>
      </c>
      <c r="B21" s="27">
        <v>120010</v>
      </c>
      <c r="C21" s="26"/>
      <c r="D21" s="26"/>
      <c r="E21" s="22">
        <f t="shared" si="0"/>
        <v>0</v>
      </c>
    </row>
    <row r="22" spans="1:5" ht="24.75" customHeight="1">
      <c r="A22" s="25" t="s">
        <v>24</v>
      </c>
      <c r="B22" s="27">
        <v>122001</v>
      </c>
      <c r="C22" s="26"/>
      <c r="D22" s="26"/>
      <c r="E22" s="22">
        <f t="shared" si="0"/>
        <v>0</v>
      </c>
    </row>
    <row r="23" spans="1:5" ht="25.5" hidden="1" customHeight="1">
      <c r="A23" s="25" t="s">
        <v>24</v>
      </c>
      <c r="B23" s="27">
        <v>122001</v>
      </c>
      <c r="C23" s="26"/>
      <c r="D23" s="26"/>
      <c r="E23" s="22">
        <f t="shared" si="0"/>
        <v>0</v>
      </c>
    </row>
    <row r="24" spans="1:5">
      <c r="A24" s="25" t="s">
        <v>25</v>
      </c>
      <c r="B24" s="27">
        <v>122005</v>
      </c>
      <c r="C24" s="21">
        <f>690476800+964049000+8823600+1831300</f>
        <v>1665180700</v>
      </c>
      <c r="D24" s="21">
        <f>8823600+964049000+1831300+690476800</f>
        <v>1665180700</v>
      </c>
      <c r="E24" s="22">
        <f t="shared" si="0"/>
        <v>0</v>
      </c>
    </row>
    <row r="25" spans="1:5" ht="25.5">
      <c r="A25" s="17" t="s">
        <v>26</v>
      </c>
      <c r="B25" s="27">
        <v>122001</v>
      </c>
      <c r="C25" s="23">
        <f>C26</f>
        <v>1665180700</v>
      </c>
      <c r="D25" s="23">
        <f>D26</f>
        <v>1590508829.0899999</v>
      </c>
      <c r="E25" s="22">
        <f t="shared" si="0"/>
        <v>74671870.910000086</v>
      </c>
    </row>
    <row r="26" spans="1:5">
      <c r="A26" s="25" t="s">
        <v>27</v>
      </c>
      <c r="B26" s="27">
        <v>122001</v>
      </c>
      <c r="C26" s="28">
        <f>C27</f>
        <v>1665180700</v>
      </c>
      <c r="D26" s="28">
        <f>D27</f>
        <v>1590508829.0899999</v>
      </c>
      <c r="E26" s="22">
        <f t="shared" si="0"/>
        <v>74671870.910000086</v>
      </c>
    </row>
    <row r="27" spans="1:5">
      <c r="A27" s="25" t="s">
        <v>28</v>
      </c>
      <c r="B27" s="27">
        <v>122001</v>
      </c>
      <c r="C27" s="29">
        <f>C28+C76</f>
        <v>1665180700</v>
      </c>
      <c r="D27" s="29">
        <f>D28+D76</f>
        <v>1590508829.0899999</v>
      </c>
      <c r="E27" s="22">
        <f t="shared" si="0"/>
        <v>74671870.910000086</v>
      </c>
    </row>
    <row r="28" spans="1:5" ht="25.5">
      <c r="A28" s="17" t="s">
        <v>29</v>
      </c>
      <c r="B28" s="27">
        <v>122001</v>
      </c>
      <c r="C28" s="23">
        <f>C29+C34+C40+C45+C51+C55+C60+C62+C72</f>
        <v>701131700</v>
      </c>
      <c r="D28" s="23">
        <f>D29+D34+D40+D45+D51+D55+D60+D62+D72</f>
        <v>694044121.08999991</v>
      </c>
      <c r="E28" s="22">
        <f t="shared" si="0"/>
        <v>7087578.9100000858</v>
      </c>
    </row>
    <row r="29" spans="1:5" ht="25.5">
      <c r="A29" s="17" t="s">
        <v>30</v>
      </c>
      <c r="B29" s="31">
        <v>2101</v>
      </c>
      <c r="C29" s="23">
        <f>SUM(C30:C33)</f>
        <v>337633300</v>
      </c>
      <c r="D29" s="23">
        <f>SUM(D30:D33)</f>
        <v>336877741</v>
      </c>
      <c r="E29" s="22">
        <f t="shared" si="0"/>
        <v>755559</v>
      </c>
    </row>
    <row r="30" spans="1:5">
      <c r="A30" s="25" t="s">
        <v>31</v>
      </c>
      <c r="B30" s="27">
        <v>210101</v>
      </c>
      <c r="C30" s="32">
        <v>231416100</v>
      </c>
      <c r="D30" s="32">
        <v>230084222</v>
      </c>
      <c r="E30" s="22">
        <f t="shared" si="0"/>
        <v>1331878</v>
      </c>
    </row>
    <row r="31" spans="1:5">
      <c r="A31" s="25" t="s">
        <v>32</v>
      </c>
      <c r="B31" s="27">
        <v>210102</v>
      </c>
      <c r="C31" s="33">
        <v>51024000</v>
      </c>
      <c r="D31" s="33">
        <v>49837019</v>
      </c>
      <c r="E31" s="22">
        <f t="shared" si="0"/>
        <v>1186981</v>
      </c>
    </row>
    <row r="32" spans="1:5">
      <c r="A32" s="25" t="s">
        <v>33</v>
      </c>
      <c r="B32" s="27">
        <v>210103</v>
      </c>
      <c r="C32" s="32">
        <v>32051700</v>
      </c>
      <c r="D32" s="32">
        <v>33815100</v>
      </c>
      <c r="E32" s="22">
        <f t="shared" si="0"/>
        <v>-1763400</v>
      </c>
    </row>
    <row r="33" spans="1:5">
      <c r="A33" s="25" t="s">
        <v>34</v>
      </c>
      <c r="B33" s="27">
        <v>210104</v>
      </c>
      <c r="C33" s="32">
        <v>23141500</v>
      </c>
      <c r="D33" s="32">
        <v>23141400</v>
      </c>
      <c r="E33" s="22">
        <f t="shared" si="0"/>
        <v>100</v>
      </c>
    </row>
    <row r="34" spans="1:5" ht="25.5">
      <c r="A34" s="17" t="s">
        <v>35</v>
      </c>
      <c r="B34" s="31">
        <v>2102</v>
      </c>
      <c r="C34" s="23">
        <f>SUM(C35:C39)</f>
        <v>45255300</v>
      </c>
      <c r="D34" s="23">
        <f>SUM(D35:D39)</f>
        <v>45255300</v>
      </c>
      <c r="E34" s="22">
        <f t="shared" si="0"/>
        <v>0</v>
      </c>
    </row>
    <row r="35" spans="1:5">
      <c r="A35" s="25" t="s">
        <v>36</v>
      </c>
      <c r="B35" s="27">
        <v>210201</v>
      </c>
      <c r="C35" s="33">
        <v>31670000</v>
      </c>
      <c r="D35" s="33">
        <v>31670000</v>
      </c>
      <c r="E35" s="22">
        <f t="shared" si="0"/>
        <v>0</v>
      </c>
    </row>
    <row r="36" spans="1:5">
      <c r="A36" s="25" t="s">
        <v>37</v>
      </c>
      <c r="B36" s="27">
        <v>210202</v>
      </c>
      <c r="C36" s="33">
        <v>3396400</v>
      </c>
      <c r="D36" s="33">
        <v>3396400</v>
      </c>
      <c r="E36" s="22">
        <f t="shared" si="0"/>
        <v>0</v>
      </c>
    </row>
    <row r="37" spans="1:5">
      <c r="A37" s="25" t="s">
        <v>38</v>
      </c>
      <c r="B37" s="27">
        <v>210203</v>
      </c>
      <c r="C37" s="33">
        <v>2717000</v>
      </c>
      <c r="D37" s="33">
        <v>2717000</v>
      </c>
      <c r="E37" s="22">
        <f t="shared" si="0"/>
        <v>0</v>
      </c>
    </row>
    <row r="38" spans="1:5">
      <c r="A38" s="25" t="s">
        <v>39</v>
      </c>
      <c r="B38" s="27">
        <v>210204</v>
      </c>
      <c r="C38" s="32">
        <v>679300</v>
      </c>
      <c r="D38" s="32">
        <v>679300</v>
      </c>
      <c r="E38" s="22">
        <f t="shared" si="0"/>
        <v>0</v>
      </c>
    </row>
    <row r="39" spans="1:5">
      <c r="A39" s="25" t="s">
        <v>40</v>
      </c>
      <c r="B39" s="27">
        <v>210205</v>
      </c>
      <c r="C39" s="33">
        <v>6792600</v>
      </c>
      <c r="D39" s="33">
        <v>6792600</v>
      </c>
      <c r="E39" s="22">
        <f t="shared" si="0"/>
        <v>0</v>
      </c>
    </row>
    <row r="40" spans="1:5" ht="25.5">
      <c r="A40" s="17" t="s">
        <v>41</v>
      </c>
      <c r="B40" s="31">
        <v>2103</v>
      </c>
      <c r="C40" s="23">
        <f>SUM(C41:C44)</f>
        <v>44737400</v>
      </c>
      <c r="D40" s="23">
        <f>SUM(D41:D44)</f>
        <v>41665320</v>
      </c>
      <c r="E40" s="22">
        <f t="shared" si="0"/>
        <v>3072080</v>
      </c>
    </row>
    <row r="41" spans="1:5" ht="13.5" customHeight="1">
      <c r="A41" s="25" t="s">
        <v>42</v>
      </c>
      <c r="B41" s="27">
        <v>210301</v>
      </c>
      <c r="C41" s="33">
        <v>9058500</v>
      </c>
      <c r="D41" s="33">
        <v>6103021</v>
      </c>
      <c r="E41" s="22">
        <f t="shared" si="0"/>
        <v>2955479</v>
      </c>
    </row>
    <row r="42" spans="1:5" ht="13.5" customHeight="1">
      <c r="A42" s="25" t="s">
        <v>43</v>
      </c>
      <c r="B42" s="27">
        <v>210302</v>
      </c>
      <c r="C42" s="32">
        <v>27376400</v>
      </c>
      <c r="D42" s="32">
        <v>31993584</v>
      </c>
      <c r="E42" s="22">
        <f t="shared" si="0"/>
        <v>-4617184</v>
      </c>
    </row>
    <row r="43" spans="1:5" ht="13.5" customHeight="1">
      <c r="A43" s="25" t="s">
        <v>44</v>
      </c>
      <c r="B43" s="27">
        <v>210303</v>
      </c>
      <c r="C43" s="33">
        <v>8302500</v>
      </c>
      <c r="D43" s="33">
        <v>3568715</v>
      </c>
      <c r="E43" s="22">
        <f t="shared" si="0"/>
        <v>4733785</v>
      </c>
    </row>
    <row r="44" spans="1:5" ht="13.5" customHeight="1">
      <c r="A44" s="25" t="s">
        <v>45</v>
      </c>
      <c r="B44" s="27">
        <v>210304</v>
      </c>
      <c r="C44" s="21"/>
      <c r="D44" s="21"/>
      <c r="E44" s="22">
        <f t="shared" si="0"/>
        <v>0</v>
      </c>
    </row>
    <row r="45" spans="1:5" ht="25.5">
      <c r="A45" s="17" t="s">
        <v>46</v>
      </c>
      <c r="B45" s="31">
        <v>2104</v>
      </c>
      <c r="C45" s="23">
        <f>SUM(C46:C50)</f>
        <v>20101500</v>
      </c>
      <c r="D45" s="23">
        <f>SUM(D46:D50)</f>
        <v>19842247.079999998</v>
      </c>
      <c r="E45" s="22">
        <f t="shared" si="0"/>
        <v>259252.92000000179</v>
      </c>
    </row>
    <row r="46" spans="1:5">
      <c r="A46" s="25" t="s">
        <v>47</v>
      </c>
      <c r="B46" s="27">
        <v>210401</v>
      </c>
      <c r="C46" s="33">
        <v>3412800</v>
      </c>
      <c r="D46" s="33">
        <v>3380350</v>
      </c>
      <c r="E46" s="22">
        <f t="shared" si="0"/>
        <v>32450</v>
      </c>
    </row>
    <row r="47" spans="1:5">
      <c r="A47" s="25" t="s">
        <v>48</v>
      </c>
      <c r="B47" s="27">
        <v>210402</v>
      </c>
      <c r="C47" s="32">
        <v>10854900</v>
      </c>
      <c r="D47" s="32">
        <v>10714238.300000001</v>
      </c>
      <c r="E47" s="22">
        <f t="shared" si="0"/>
        <v>140661.69999999925</v>
      </c>
    </row>
    <row r="48" spans="1:5" ht="25.5">
      <c r="A48" s="25" t="s">
        <v>49</v>
      </c>
      <c r="B48" s="27">
        <v>210403</v>
      </c>
      <c r="C48" s="33">
        <v>1837800</v>
      </c>
      <c r="D48" s="33">
        <v>1739808.78</v>
      </c>
      <c r="E48" s="22">
        <f t="shared" si="0"/>
        <v>97991.219999999972</v>
      </c>
    </row>
    <row r="49" spans="1:5" ht="21.75" customHeight="1">
      <c r="A49" s="25" t="s">
        <v>50</v>
      </c>
      <c r="B49" s="27">
        <v>210405</v>
      </c>
      <c r="C49" s="32">
        <v>2035800</v>
      </c>
      <c r="D49" s="32">
        <v>1972900</v>
      </c>
      <c r="E49" s="22">
        <f t="shared" si="0"/>
        <v>62900</v>
      </c>
    </row>
    <row r="50" spans="1:5" ht="25.5">
      <c r="A50" s="25" t="s">
        <v>51</v>
      </c>
      <c r="B50" s="27">
        <v>210406</v>
      </c>
      <c r="C50" s="35">
        <v>1960200</v>
      </c>
      <c r="D50" s="35">
        <v>2034950</v>
      </c>
      <c r="E50" s="36">
        <f t="shared" si="0"/>
        <v>-74750</v>
      </c>
    </row>
    <row r="51" spans="1:5" s="1" customFormat="1" ht="15">
      <c r="A51" s="17" t="s">
        <v>52</v>
      </c>
      <c r="B51" s="31">
        <v>2105</v>
      </c>
      <c r="C51" s="23">
        <f>SUM(C52:C54)</f>
        <v>193986300</v>
      </c>
      <c r="D51" s="23">
        <f>SUM(D52:D54)</f>
        <v>193567700</v>
      </c>
      <c r="E51" s="22">
        <f t="shared" si="0"/>
        <v>418600</v>
      </c>
    </row>
    <row r="52" spans="1:5" ht="25.5">
      <c r="A52" s="25" t="s">
        <v>53</v>
      </c>
      <c r="B52" s="27">
        <v>210501</v>
      </c>
      <c r="C52" s="33">
        <v>193475700</v>
      </c>
      <c r="D52" s="33">
        <v>193301700</v>
      </c>
      <c r="E52" s="22">
        <f t="shared" si="0"/>
        <v>174000</v>
      </c>
    </row>
    <row r="53" spans="1:5">
      <c r="A53" s="25" t="s">
        <v>54</v>
      </c>
      <c r="B53" s="27">
        <v>210502</v>
      </c>
      <c r="C53" s="32"/>
      <c r="D53" s="32"/>
      <c r="E53" s="22">
        <f t="shared" si="0"/>
        <v>0</v>
      </c>
    </row>
    <row r="54" spans="1:5" ht="18.75" customHeight="1">
      <c r="A54" s="25" t="s">
        <v>55</v>
      </c>
      <c r="B54" s="27">
        <v>210503</v>
      </c>
      <c r="C54" s="32">
        <v>510600</v>
      </c>
      <c r="D54" s="32">
        <v>266000</v>
      </c>
      <c r="E54" s="22">
        <f t="shared" si="0"/>
        <v>244600</v>
      </c>
    </row>
    <row r="55" spans="1:5" ht="25.5">
      <c r="A55" s="17" t="s">
        <v>56</v>
      </c>
      <c r="B55" s="31">
        <v>2106</v>
      </c>
      <c r="C55" s="30">
        <f>SUM(C56:C59)</f>
        <v>23946100</v>
      </c>
      <c r="D55" s="30">
        <f>SUM(D56:D59)</f>
        <v>23801580</v>
      </c>
      <c r="E55" s="22">
        <f t="shared" si="0"/>
        <v>144520</v>
      </c>
    </row>
    <row r="56" spans="1:5">
      <c r="A56" s="25" t="s">
        <v>57</v>
      </c>
      <c r="B56" s="27">
        <v>210601</v>
      </c>
      <c r="C56" s="34">
        <v>1980000</v>
      </c>
      <c r="D56" s="34">
        <v>1835000</v>
      </c>
      <c r="E56" s="22">
        <f t="shared" si="0"/>
        <v>145000</v>
      </c>
    </row>
    <row r="57" spans="1:5">
      <c r="A57" s="25" t="s">
        <v>58</v>
      </c>
      <c r="B57" s="27">
        <v>210602</v>
      </c>
      <c r="C57" s="24"/>
      <c r="D57" s="24"/>
      <c r="E57" s="22">
        <f t="shared" si="0"/>
        <v>0</v>
      </c>
    </row>
    <row r="58" spans="1:5">
      <c r="A58" s="38" t="s">
        <v>59</v>
      </c>
      <c r="B58" s="27"/>
      <c r="C58" s="33">
        <v>2708600</v>
      </c>
      <c r="D58" s="33">
        <v>2710630</v>
      </c>
      <c r="E58" s="22">
        <f t="shared" si="0"/>
        <v>-2030</v>
      </c>
    </row>
    <row r="59" spans="1:5">
      <c r="A59" s="25" t="s">
        <v>60</v>
      </c>
      <c r="B59" s="27">
        <v>210604</v>
      </c>
      <c r="C59" s="39">
        <f>1831300+17426200</f>
        <v>19257500</v>
      </c>
      <c r="D59" s="39">
        <f>1831300+17424650</f>
        <v>19255950</v>
      </c>
      <c r="E59" s="22">
        <f t="shared" si="0"/>
        <v>1550</v>
      </c>
    </row>
    <row r="60" spans="1:5">
      <c r="A60" s="17" t="s">
        <v>61</v>
      </c>
      <c r="B60" s="31">
        <v>2107</v>
      </c>
      <c r="C60" s="23">
        <f>C61</f>
        <v>7446000</v>
      </c>
      <c r="D60" s="23">
        <f>D61</f>
        <v>7243900</v>
      </c>
      <c r="E60" s="22">
        <f t="shared" si="0"/>
        <v>202100</v>
      </c>
    </row>
    <row r="61" spans="1:5">
      <c r="A61" s="25" t="s">
        <v>62</v>
      </c>
      <c r="B61" s="27">
        <v>210702</v>
      </c>
      <c r="C61" s="32">
        <v>7446000</v>
      </c>
      <c r="D61" s="32">
        <v>7243900</v>
      </c>
      <c r="E61" s="22">
        <f t="shared" si="0"/>
        <v>202100</v>
      </c>
    </row>
    <row r="62" spans="1:5" ht="33.75" customHeight="1">
      <c r="A62" s="17" t="s">
        <v>63</v>
      </c>
      <c r="B62" s="31">
        <v>2108</v>
      </c>
      <c r="C62" s="23">
        <f>SUM(C63:C71)</f>
        <v>10461400</v>
      </c>
      <c r="D62" s="23">
        <f>SUM(D63:D71)</f>
        <v>9868808.0099999998</v>
      </c>
      <c r="E62" s="22">
        <f t="shared" si="0"/>
        <v>592591.99000000022</v>
      </c>
    </row>
    <row r="63" spans="1:5" ht="38.25">
      <c r="A63" s="25" t="s">
        <v>64</v>
      </c>
      <c r="B63" s="27">
        <v>2108</v>
      </c>
      <c r="C63" s="24"/>
      <c r="D63" s="24"/>
      <c r="E63" s="22">
        <f t="shared" si="0"/>
        <v>0</v>
      </c>
    </row>
    <row r="64" spans="1:5" ht="25.5">
      <c r="A64" s="25" t="s">
        <v>65</v>
      </c>
      <c r="B64" s="27">
        <v>210801</v>
      </c>
      <c r="C64" s="34">
        <v>1032100</v>
      </c>
      <c r="D64" s="34">
        <v>1032100</v>
      </c>
      <c r="E64" s="22">
        <f t="shared" si="0"/>
        <v>0</v>
      </c>
    </row>
    <row r="65" spans="1:5">
      <c r="A65" s="25" t="s">
        <v>66</v>
      </c>
      <c r="B65" s="27">
        <v>210802</v>
      </c>
      <c r="C65" s="34">
        <v>1457900</v>
      </c>
      <c r="D65" s="34">
        <v>1434420</v>
      </c>
      <c r="E65" s="22">
        <f t="shared" si="0"/>
        <v>23480</v>
      </c>
    </row>
    <row r="66" spans="1:5">
      <c r="A66" s="25" t="s">
        <v>67</v>
      </c>
      <c r="B66" s="27">
        <v>210803</v>
      </c>
      <c r="C66" s="34">
        <v>257400</v>
      </c>
      <c r="D66" s="34">
        <v>142438</v>
      </c>
      <c r="E66" s="22">
        <f t="shared" si="0"/>
        <v>114962</v>
      </c>
    </row>
    <row r="67" spans="1:5" ht="24" customHeight="1">
      <c r="A67" s="25" t="s">
        <v>68</v>
      </c>
      <c r="B67" s="27">
        <v>210804</v>
      </c>
      <c r="C67" s="34">
        <v>47000</v>
      </c>
      <c r="D67" s="34">
        <v>33000</v>
      </c>
      <c r="E67" s="22">
        <f t="shared" si="0"/>
        <v>14000</v>
      </c>
    </row>
    <row r="68" spans="1:5" ht="25.5">
      <c r="A68" s="25" t="s">
        <v>69</v>
      </c>
      <c r="B68" s="27">
        <v>210806</v>
      </c>
      <c r="C68" s="32">
        <v>7351200</v>
      </c>
      <c r="D68" s="32">
        <v>7226850.0099999998</v>
      </c>
      <c r="E68" s="22">
        <f t="shared" si="0"/>
        <v>124349.99000000022</v>
      </c>
    </row>
    <row r="69" spans="1:5">
      <c r="A69" s="25" t="s">
        <v>70</v>
      </c>
      <c r="B69" s="27">
        <v>210807</v>
      </c>
      <c r="C69" s="32">
        <v>117800</v>
      </c>
      <c r="D69" s="32">
        <v>0</v>
      </c>
      <c r="E69" s="22">
        <f t="shared" si="0"/>
        <v>117800</v>
      </c>
    </row>
    <row r="70" spans="1:5" ht="26.25" customHeight="1">
      <c r="A70" s="25" t="s">
        <v>71</v>
      </c>
      <c r="B70" s="27"/>
      <c r="C70" s="32">
        <v>198000</v>
      </c>
      <c r="D70" s="32"/>
      <c r="E70" s="22">
        <f t="shared" si="0"/>
        <v>198000</v>
      </c>
    </row>
    <row r="71" spans="1:5" ht="25.5">
      <c r="A71" s="25" t="s">
        <v>72</v>
      </c>
      <c r="B71" s="27">
        <v>210809</v>
      </c>
      <c r="C71" s="24"/>
      <c r="D71" s="24"/>
      <c r="E71" s="22">
        <f t="shared" si="0"/>
        <v>0</v>
      </c>
    </row>
    <row r="72" spans="1:5" ht="25.5">
      <c r="A72" s="17" t="s">
        <v>73</v>
      </c>
      <c r="B72" s="31">
        <v>2109</v>
      </c>
      <c r="C72" s="23">
        <f>SUM(C73:C75)</f>
        <v>17564400</v>
      </c>
      <c r="D72" s="23">
        <f>SUM(D73:D74)</f>
        <v>15921525</v>
      </c>
      <c r="E72" s="22">
        <f t="shared" ref="E72:E82" si="1">C72-D72</f>
        <v>1642875</v>
      </c>
    </row>
    <row r="73" spans="1:5" ht="25.5">
      <c r="A73" s="25" t="s">
        <v>74</v>
      </c>
      <c r="B73" s="27">
        <v>210901</v>
      </c>
      <c r="C73" s="21">
        <f>7178400+8823600</f>
        <v>16002000</v>
      </c>
      <c r="D73" s="21">
        <f>7112025+8809500</f>
        <v>15921525</v>
      </c>
      <c r="E73" s="22">
        <f t="shared" si="1"/>
        <v>80475</v>
      </c>
    </row>
    <row r="74" spans="1:5" ht="25.5">
      <c r="A74" s="25" t="s">
        <v>75</v>
      </c>
      <c r="B74" s="27">
        <v>210902</v>
      </c>
      <c r="C74" s="21">
        <v>1562400</v>
      </c>
      <c r="D74" s="21">
        <v>0</v>
      </c>
      <c r="E74" s="22">
        <f t="shared" si="1"/>
        <v>1562400</v>
      </c>
    </row>
    <row r="75" spans="1:5">
      <c r="A75" s="25" t="s">
        <v>14</v>
      </c>
      <c r="B75" s="27">
        <v>299990</v>
      </c>
      <c r="C75" s="40"/>
      <c r="D75" s="40"/>
      <c r="E75" s="22">
        <f t="shared" si="1"/>
        <v>0</v>
      </c>
    </row>
    <row r="76" spans="1:5">
      <c r="A76" s="25" t="s">
        <v>76</v>
      </c>
      <c r="B76" s="31">
        <v>2132</v>
      </c>
      <c r="C76" s="23">
        <f>C77</f>
        <v>964049000</v>
      </c>
      <c r="D76" s="23">
        <f>D77</f>
        <v>896464708</v>
      </c>
      <c r="E76" s="22">
        <f t="shared" si="1"/>
        <v>67584292</v>
      </c>
    </row>
    <row r="77" spans="1:5">
      <c r="A77" s="25" t="s">
        <v>77</v>
      </c>
      <c r="B77" s="31">
        <v>2132</v>
      </c>
      <c r="C77" s="23">
        <f>SUM(C78:C80)</f>
        <v>964049000</v>
      </c>
      <c r="D77" s="23">
        <f>SUM(D78:D80)</f>
        <v>896464708</v>
      </c>
      <c r="E77" s="22">
        <f t="shared" si="1"/>
        <v>67584292</v>
      </c>
    </row>
    <row r="78" spans="1:5" ht="25.5">
      <c r="A78" s="25" t="s">
        <v>78</v>
      </c>
      <c r="B78" s="27">
        <v>213207</v>
      </c>
      <c r="C78" s="33">
        <v>392700000</v>
      </c>
      <c r="D78" s="33">
        <v>388929009</v>
      </c>
      <c r="E78" s="22">
        <f t="shared" si="1"/>
        <v>3770991</v>
      </c>
    </row>
    <row r="79" spans="1:5" ht="38.25">
      <c r="A79" s="25" t="s">
        <v>79</v>
      </c>
      <c r="B79" s="27">
        <v>213208</v>
      </c>
      <c r="C79" s="33">
        <v>566480700</v>
      </c>
      <c r="D79" s="33">
        <v>503182420</v>
      </c>
      <c r="E79" s="22">
        <f t="shared" si="1"/>
        <v>63298280</v>
      </c>
    </row>
    <row r="80" spans="1:5" ht="27.75" customHeight="1">
      <c r="A80" s="25" t="s">
        <v>80</v>
      </c>
      <c r="B80" s="27">
        <v>213209</v>
      </c>
      <c r="C80" s="32">
        <v>4868300</v>
      </c>
      <c r="D80" s="32">
        <v>4353279</v>
      </c>
      <c r="E80" s="22">
        <f t="shared" si="1"/>
        <v>515021</v>
      </c>
    </row>
    <row r="81" spans="1:5" ht="25.5" hidden="1" customHeight="1">
      <c r="A81" s="17" t="s">
        <v>81</v>
      </c>
      <c r="B81" s="18"/>
      <c r="C81" s="24"/>
      <c r="D81" s="24"/>
      <c r="E81" s="22">
        <f t="shared" si="1"/>
        <v>0</v>
      </c>
    </row>
    <row r="82" spans="1:5" ht="25.5" hidden="1" customHeight="1">
      <c r="A82" s="17" t="s">
        <v>82</v>
      </c>
      <c r="B82" s="20"/>
      <c r="C82" s="37"/>
      <c r="D82" s="37"/>
      <c r="E82" s="22">
        <f t="shared" si="1"/>
        <v>0</v>
      </c>
    </row>
    <row r="83" spans="1:5" ht="21" customHeight="1">
      <c r="A83" s="25" t="s">
        <v>83</v>
      </c>
      <c r="B83" s="18"/>
      <c r="C83" s="24"/>
      <c r="D83" s="34">
        <v>500000</v>
      </c>
      <c r="E83" s="22"/>
    </row>
    <row r="84" spans="1:5" ht="25.5">
      <c r="A84" s="41" t="s">
        <v>84</v>
      </c>
      <c r="B84" s="42"/>
      <c r="C84" s="43">
        <f>C6+C7-C26-C83</f>
        <v>0</v>
      </c>
      <c r="D84" s="43">
        <f>D6+D7-D26-D83</f>
        <v>74171870.910000086</v>
      </c>
      <c r="E84" s="44"/>
    </row>
    <row r="85" spans="1:5">
      <c r="A85" s="45" t="s">
        <v>85</v>
      </c>
      <c r="B85" s="45"/>
      <c r="C85" s="46">
        <f>C86+C87+C88</f>
        <v>37</v>
      </c>
      <c r="D85" s="46">
        <f>D86+D87+D88</f>
        <v>37</v>
      </c>
      <c r="E85" s="22">
        <f t="shared" ref="E85:E87" si="2">C85-D85</f>
        <v>0</v>
      </c>
    </row>
    <row r="86" spans="1:5">
      <c r="A86" s="25" t="s">
        <v>86</v>
      </c>
      <c r="B86" s="18"/>
      <c r="C86" s="47">
        <v>1</v>
      </c>
      <c r="D86" s="47">
        <v>1</v>
      </c>
      <c r="E86" s="22">
        <f t="shared" si="2"/>
        <v>0</v>
      </c>
    </row>
    <row r="87" spans="1:5">
      <c r="A87" s="25" t="s">
        <v>87</v>
      </c>
      <c r="B87" s="18"/>
      <c r="C87" s="47">
        <v>34</v>
      </c>
      <c r="D87" s="47">
        <v>34</v>
      </c>
      <c r="E87" s="22">
        <f t="shared" si="2"/>
        <v>0</v>
      </c>
    </row>
    <row r="88" spans="1:5">
      <c r="A88" s="25" t="s">
        <v>88</v>
      </c>
      <c r="B88" s="18"/>
      <c r="C88" s="24">
        <v>2</v>
      </c>
      <c r="D88" s="24">
        <v>2</v>
      </c>
      <c r="E88" s="22"/>
    </row>
    <row r="90" spans="1:5" s="48" customFormat="1" ht="15">
      <c r="A90" s="48" t="s">
        <v>89</v>
      </c>
      <c r="D90" s="49"/>
    </row>
    <row r="91" spans="1:5" s="48" customFormat="1" ht="15">
      <c r="D91" s="50"/>
    </row>
    <row r="92" spans="1:5" s="48" customFormat="1" ht="15">
      <c r="A92" s="48" t="s">
        <v>90</v>
      </c>
    </row>
  </sheetData>
  <mergeCells count="5">
    <mergeCell ref="C4:E4"/>
    <mergeCell ref="A2:D2"/>
    <mergeCell ref="A3:A5"/>
    <mergeCell ref="B3:B5"/>
    <mergeCell ref="C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"/>
  <sheetViews>
    <sheetView workbookViewId="0">
      <selection activeCell="F20" sqref="F20"/>
    </sheetView>
  </sheetViews>
  <sheetFormatPr defaultColWidth="9.140625" defaultRowHeight="14.25"/>
  <cols>
    <col min="1" max="1" width="11" style="52" customWidth="1"/>
    <col min="2" max="2" width="10.28515625" style="79" customWidth="1"/>
    <col min="3" max="3" width="12.28515625" style="52" customWidth="1"/>
    <col min="4" max="4" width="8.5703125" style="52" customWidth="1"/>
    <col min="5" max="5" width="9.28515625" style="52" customWidth="1"/>
    <col min="6" max="6" width="8.5703125" style="52" customWidth="1"/>
    <col min="7" max="7" width="13.28515625" style="75" customWidth="1"/>
    <col min="8" max="8" width="12.140625" style="75" customWidth="1"/>
    <col min="9" max="9" width="16.42578125" style="75" customWidth="1"/>
    <col min="10" max="10" width="19.28515625" style="52" customWidth="1"/>
    <col min="11" max="16384" width="9.140625" style="52"/>
  </cols>
  <sheetData>
    <row r="2" spans="1:10" ht="47.25" customHeight="1">
      <c r="B2" s="53" t="s">
        <v>92</v>
      </c>
      <c r="C2" s="53"/>
      <c r="D2" s="53"/>
      <c r="E2" s="53"/>
      <c r="F2" s="53"/>
      <c r="G2" s="53"/>
      <c r="H2" s="54"/>
      <c r="I2" s="54"/>
      <c r="J2" s="54"/>
    </row>
    <row r="3" spans="1:10" ht="75" customHeight="1">
      <c r="A3" s="55" t="s">
        <v>93</v>
      </c>
      <c r="B3" s="56" t="s">
        <v>94</v>
      </c>
      <c r="C3" s="57" t="s">
        <v>95</v>
      </c>
      <c r="D3" s="56" t="s">
        <v>96</v>
      </c>
      <c r="E3" s="56" t="s">
        <v>97</v>
      </c>
      <c r="F3" s="56" t="s">
        <v>98</v>
      </c>
      <c r="G3" s="58" t="s">
        <v>99</v>
      </c>
      <c r="H3" s="59" t="s">
        <v>100</v>
      </c>
      <c r="I3" s="58" t="s">
        <v>101</v>
      </c>
      <c r="J3" s="56" t="s">
        <v>102</v>
      </c>
    </row>
    <row r="4" spans="1:10" s="61" customFormat="1" ht="24" customHeight="1">
      <c r="A4" s="76" t="s">
        <v>103</v>
      </c>
      <c r="B4" s="77"/>
      <c r="C4" s="77"/>
      <c r="D4" s="77"/>
      <c r="E4" s="77"/>
      <c r="F4" s="77"/>
      <c r="G4" s="77"/>
      <c r="H4" s="77"/>
      <c r="I4" s="78"/>
      <c r="J4" s="60"/>
    </row>
    <row r="5" spans="1:10" s="61" customFormat="1" ht="26.25" customHeight="1">
      <c r="A5" s="69" t="s">
        <v>105</v>
      </c>
      <c r="B5" s="69"/>
      <c r="C5" s="69"/>
      <c r="D5" s="69"/>
      <c r="E5" s="69"/>
      <c r="F5" s="69"/>
      <c r="G5" s="69"/>
      <c r="H5" s="69"/>
      <c r="I5" s="69"/>
      <c r="J5" s="60"/>
    </row>
    <row r="6" spans="1:10" ht="35.25" customHeight="1">
      <c r="A6" s="62" t="s">
        <v>104</v>
      </c>
      <c r="B6" s="62" t="s">
        <v>106</v>
      </c>
      <c r="C6" s="70">
        <v>100010020001</v>
      </c>
      <c r="D6" s="71">
        <v>71603</v>
      </c>
      <c r="E6" s="71">
        <v>80101</v>
      </c>
      <c r="F6" s="71">
        <v>210901</v>
      </c>
      <c r="G6" s="72">
        <v>1579488</v>
      </c>
      <c r="H6" s="72"/>
      <c r="I6" s="73">
        <f t="shared" ref="I6" si="0">+G6+H6</f>
        <v>1579488</v>
      </c>
      <c r="J6" s="63"/>
    </row>
    <row r="7" spans="1:10">
      <c r="A7" s="62"/>
      <c r="B7" s="62"/>
      <c r="C7" s="64"/>
      <c r="D7" s="65"/>
      <c r="E7" s="65"/>
      <c r="F7" s="71"/>
      <c r="G7" s="72"/>
      <c r="H7" s="72"/>
      <c r="I7" s="66">
        <f>+G7+H7</f>
        <v>0</v>
      </c>
      <c r="J7" s="74"/>
    </row>
    <row r="8" spans="1:10" ht="30" customHeight="1">
      <c r="A8" s="67" t="s">
        <v>107</v>
      </c>
      <c r="B8" s="67"/>
      <c r="C8" s="67"/>
      <c r="D8" s="67"/>
      <c r="E8" s="67"/>
      <c r="F8" s="67"/>
      <c r="G8" s="67"/>
      <c r="H8" s="67"/>
      <c r="I8" s="68">
        <f>SUM(I6:I7)</f>
        <v>1579488</v>
      </c>
    </row>
    <row r="9" spans="1:10" ht="35.25" customHeight="1"/>
    <row r="10" spans="1:10" s="48" customFormat="1" ht="15">
      <c r="A10" s="48" t="s">
        <v>89</v>
      </c>
      <c r="B10" s="80"/>
      <c r="D10" s="49"/>
    </row>
    <row r="11" spans="1:10" s="48" customFormat="1" ht="15">
      <c r="B11" s="80"/>
      <c r="D11" s="50"/>
    </row>
    <row r="12" spans="1:10" s="48" customFormat="1" ht="15">
      <c r="A12" s="48" t="s">
        <v>90</v>
      </c>
      <c r="B12" s="80"/>
    </row>
    <row r="13" spans="1:10" s="3" customFormat="1">
      <c r="B13" s="51"/>
    </row>
    <row r="14" spans="1:10" s="3" customFormat="1">
      <c r="B14" s="51"/>
    </row>
    <row r="15" spans="1:10" s="3" customFormat="1">
      <c r="B15" s="51"/>
    </row>
    <row r="16" spans="1:10" s="3" customFormat="1">
      <c r="B16" s="51"/>
    </row>
    <row r="17" spans="2:2" s="3" customFormat="1">
      <c r="B17" s="51"/>
    </row>
    <row r="18" spans="2:2" s="3" customFormat="1">
      <c r="B18" s="51"/>
    </row>
    <row r="19" spans="2:2" s="3" customFormat="1">
      <c r="B19" s="51"/>
    </row>
    <row r="20" spans="2:2" s="3" customFormat="1">
      <c r="B20" s="51"/>
    </row>
    <row r="21" spans="2:2" s="3" customFormat="1">
      <c r="B21" s="51"/>
    </row>
    <row r="22" spans="2:2" s="3" customFormat="1">
      <c r="B22" s="51"/>
    </row>
    <row r="23" spans="2:2" s="3" customFormat="1">
      <c r="B23" s="51"/>
    </row>
    <row r="24" spans="2:2" s="3" customFormat="1">
      <c r="B24" s="51"/>
    </row>
  </sheetData>
  <mergeCells count="4">
    <mergeCell ref="A5:I5"/>
    <mergeCell ref="A8:H8"/>
    <mergeCell ref="B2:G2"/>
    <mergeCell ref="A4:I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мэдээ </vt:lpstr>
      <vt:lpstr>өглөг авлага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2020-11-19T02:54:47Z</cp:lastPrinted>
  <dcterms:created xsi:type="dcterms:W3CDTF">2020-11-19T02:49:44Z</dcterms:created>
  <dcterms:modified xsi:type="dcterms:W3CDTF">2020-11-19T02:54:53Z</dcterms:modified>
</cp:coreProperties>
</file>